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3 SOFT\01_CITTADINI\01_Demografia\03_Sostenibilità\"/>
    </mc:Choice>
  </mc:AlternateContent>
  <xr:revisionPtr revIDLastSave="0" documentId="13_ncr:1_{C756ECDB-416C-4B2D-A946-42BC0D33B5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2" sheetId="2" r:id="rId1"/>
  </sheets>
  <definedNames>
    <definedName name="_xlnm.Print_Area" localSheetId="0">'Tav 2'!$A$1:$M$24</definedName>
    <definedName name="_xlnm.Print_Area">#REF!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E14" i="2"/>
  <c r="K14" i="2"/>
  <c r="H14" i="2"/>
  <c r="G13" i="2"/>
  <c r="E13" i="2"/>
  <c r="J13" i="2"/>
  <c r="I13" i="2"/>
  <c r="H13" i="2"/>
  <c r="G12" i="2"/>
  <c r="E12" i="2"/>
  <c r="J12" i="2"/>
  <c r="I12" i="2"/>
  <c r="H12" i="2"/>
  <c r="G11" i="2"/>
  <c r="E11" i="2"/>
  <c r="G10" i="2"/>
  <c r="E10" i="2"/>
  <c r="K11" i="2"/>
  <c r="H11" i="2"/>
  <c r="K10" i="2"/>
  <c r="H10" i="2"/>
  <c r="J9" i="2"/>
  <c r="I9" i="2"/>
  <c r="K9" i="2" s="1"/>
  <c r="H9" i="2"/>
  <c r="G9" i="2"/>
  <c r="E9" i="2"/>
  <c r="J8" i="2"/>
  <c r="I8" i="2"/>
  <c r="H8" i="2"/>
  <c r="G8" i="2"/>
  <c r="E8" i="2"/>
  <c r="J7" i="2"/>
  <c r="K7" i="2" s="1"/>
  <c r="I7" i="2"/>
  <c r="H7" i="2"/>
  <c r="G7" i="2"/>
  <c r="E7" i="2"/>
  <c r="K8" i="2" l="1"/>
  <c r="L11" i="2"/>
  <c r="C13" i="2"/>
  <c r="L14" i="2"/>
  <c r="K12" i="2"/>
  <c r="L12" i="2" s="1"/>
  <c r="K13" i="2"/>
  <c r="L13" i="2" s="1"/>
</calcChain>
</file>

<file path=xl/sharedStrings.xml><?xml version="1.0" encoding="utf-8"?>
<sst xmlns="http://schemas.openxmlformats.org/spreadsheetml/2006/main" count="26" uniqueCount="24">
  <si>
    <t>Anni</t>
  </si>
  <si>
    <t>(2)</t>
  </si>
  <si>
    <t>Movimento naturale</t>
  </si>
  <si>
    <t>Trasferimenti di residenza</t>
  </si>
  <si>
    <t>Iscritti</t>
  </si>
  <si>
    <t>Cancellati</t>
  </si>
  <si>
    <t>Nati vivi</t>
  </si>
  <si>
    <t>Morti</t>
  </si>
  <si>
    <t>% per 1.000 residenti a metà anno</t>
  </si>
  <si>
    <t>Fonte: ISTAT</t>
  </si>
  <si>
    <t>Saldo migratorio</t>
  </si>
  <si>
    <t>Saldo     naturale</t>
  </si>
  <si>
    <t>Saldo complessivo</t>
  </si>
  <si>
    <t xml:space="preserve">A partire dal bilancio demografico 2019, tali flussi demografici relativi alla popolazione residente (nati, morti, iscritti, cancellati) vengono conteggiati per data di evento e non più di registrazione. </t>
  </si>
  <si>
    <t>Dal 2019, a seguito del processo di digitalizzazione centralizzata delle anagrafi ed al Censimento permanente della popolazione, Istat ha adottato un nuovo sistema di contabilità demografica</t>
  </si>
  <si>
    <t xml:space="preserve">che ha portato al ricalcolo annuale della popolazione residente al 1° gennaio. Tale dato differisce da quello del 31 dicembre dell'anno precedente per effetto delle operazioni di riconteggio </t>
  </si>
  <si>
    <t>Popolazione residente a      fine anno</t>
  </si>
  <si>
    <t>-</t>
  </si>
  <si>
    <t xml:space="preserve">(2) Interruzione della serie storica. </t>
  </si>
  <si>
    <t xml:space="preserve">dei flussi demografici e degli aggiustamenti censuari. </t>
  </si>
  <si>
    <t>Aggiustamento statistico</t>
  </si>
  <si>
    <t>L'aggiustamento statistico incorpora due componenti, il saldo delle poste relative a iscrizioni e cancellazioni anagrafiche per altri motivi e il saldo delle operazioni di sovra  e sotto copertura censuaria.</t>
  </si>
  <si>
    <t>Dati 2023 definitivi</t>
  </si>
  <si>
    <t>TAV. N. 2 - POPOLAZIONE RESIDENTE E BILANCIO DEMOGRAFICO - Anni 2016-2023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</si>
</sst>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rgb="FF2297D5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justifyLastLine="1"/>
    </xf>
    <xf numFmtId="0" fontId="0" fillId="0" borderId="0" xfId="0" applyAlignment="1">
      <alignment vertical="center" justifyLastLine="1"/>
    </xf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6" fillId="0" borderId="0" xfId="0" quotePrefix="1" applyFont="1" applyAlignment="1">
      <alignment horizontal="center" vertical="center"/>
    </xf>
    <xf numFmtId="2" fontId="0" fillId="0" borderId="0" xfId="0" applyNumberFormat="1"/>
    <xf numFmtId="0" fontId="2" fillId="2" borderId="1" xfId="0" applyFont="1" applyFill="1" applyBorder="1" applyAlignment="1">
      <alignment horizontal="centerContinuous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Continuous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justifyLastLine="1"/>
    </xf>
    <xf numFmtId="0" fontId="12" fillId="0" borderId="0" xfId="0" applyFont="1" applyAlignment="1">
      <alignment vertical="center" justifyLastLine="1"/>
    </xf>
    <xf numFmtId="0" fontId="3" fillId="0" borderId="12" xfId="0" applyFont="1" applyBorder="1"/>
    <xf numFmtId="0" fontId="7" fillId="0" borderId="0" xfId="0" applyFont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2"/>
  <sheetViews>
    <sheetView tabSelected="1" zoomScale="85" zoomScaleNormal="85" workbookViewId="0">
      <selection activeCell="I31" sqref="I31"/>
    </sheetView>
  </sheetViews>
  <sheetFormatPr defaultRowHeight="15" x14ac:dyDescent="0.2"/>
  <cols>
    <col min="1" max="1" width="15.6640625" customWidth="1"/>
    <col min="2" max="2" width="3.6640625" customWidth="1"/>
    <col min="3" max="4" width="10.77734375" customWidth="1"/>
    <col min="5" max="5" width="9.77734375" customWidth="1"/>
    <col min="6" max="6" width="10.77734375" customWidth="1"/>
    <col min="7" max="7" width="9.77734375" customWidth="1"/>
    <col min="8" max="8" width="10.77734375" customWidth="1"/>
    <col min="9" max="10" width="13.77734375" customWidth="1"/>
    <col min="11" max="11" width="10.77734375" customWidth="1"/>
    <col min="12" max="12" width="12.77734375" customWidth="1"/>
    <col min="13" max="13" width="17.5546875" customWidth="1"/>
  </cols>
  <sheetData>
    <row r="1" spans="1:13" x14ac:dyDescent="0.2">
      <c r="A1" s="1"/>
      <c r="B1" s="1"/>
      <c r="C1" s="1"/>
      <c r="D1" s="1"/>
      <c r="E1" s="1"/>
      <c r="F1" s="1"/>
      <c r="G1" s="1"/>
      <c r="H1" s="15"/>
      <c r="I1" s="1"/>
      <c r="J1" s="1"/>
      <c r="K1" s="1"/>
      <c r="L1" s="1"/>
      <c r="M1" s="1"/>
    </row>
    <row r="2" spans="1:13" x14ac:dyDescent="0.2">
      <c r="A2" s="1"/>
      <c r="B2" s="1"/>
      <c r="C2" s="1"/>
      <c r="D2" s="1"/>
      <c r="E2" s="1"/>
      <c r="F2" s="1"/>
      <c r="G2" s="1"/>
      <c r="H2" s="15"/>
      <c r="I2" s="15"/>
      <c r="J2" s="1"/>
      <c r="K2" s="1"/>
      <c r="L2" s="1"/>
      <c r="M2" s="1"/>
    </row>
    <row r="3" spans="1:13" ht="15.75" x14ac:dyDescent="0.25">
      <c r="A3" s="2" t="s">
        <v>23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50.1" customHeight="1" x14ac:dyDescent="0.2">
      <c r="A4" s="34" t="s">
        <v>0</v>
      </c>
      <c r="B4" s="36" t="s">
        <v>16</v>
      </c>
      <c r="C4" s="37"/>
      <c r="D4" s="24" t="s">
        <v>2</v>
      </c>
      <c r="E4" s="22"/>
      <c r="F4" s="22"/>
      <c r="G4" s="22"/>
      <c r="H4" s="23"/>
      <c r="I4" s="40" t="s">
        <v>3</v>
      </c>
      <c r="J4" s="41"/>
      <c r="K4" s="42"/>
      <c r="L4" s="43" t="s">
        <v>12</v>
      </c>
      <c r="M4" s="34" t="s">
        <v>20</v>
      </c>
    </row>
    <row r="5" spans="1:13" ht="84.75" customHeight="1" x14ac:dyDescent="0.2">
      <c r="A5" s="35"/>
      <c r="B5" s="38"/>
      <c r="C5" s="39"/>
      <c r="D5" s="25" t="s">
        <v>6</v>
      </c>
      <c r="E5" s="26" t="s">
        <v>8</v>
      </c>
      <c r="F5" s="25" t="s">
        <v>7</v>
      </c>
      <c r="G5" s="26" t="s">
        <v>8</v>
      </c>
      <c r="H5" s="27" t="s">
        <v>11</v>
      </c>
      <c r="I5" s="28" t="s">
        <v>4</v>
      </c>
      <c r="J5" s="28" t="s">
        <v>5</v>
      </c>
      <c r="K5" s="27" t="s">
        <v>10</v>
      </c>
      <c r="L5" s="44"/>
      <c r="M5" s="35"/>
    </row>
    <row r="6" spans="1:13" ht="10.5" customHeight="1" x14ac:dyDescent="0.2"/>
    <row r="7" spans="1:13" ht="17.100000000000001" customHeight="1" x14ac:dyDescent="0.2">
      <c r="A7" s="6">
        <v>2016</v>
      </c>
      <c r="B7" s="7"/>
      <c r="C7" s="8">
        <v>583601</v>
      </c>
      <c r="D7" s="9">
        <v>3703</v>
      </c>
      <c r="E7" s="10">
        <f>3703/583601*1000</f>
        <v>6.3450885108147519</v>
      </c>
      <c r="F7" s="9">
        <v>7873</v>
      </c>
      <c r="G7" s="10">
        <f>7873/583601*1000</f>
        <v>13.490381270765472</v>
      </c>
      <c r="H7" s="9">
        <f t="shared" ref="H7:H14" si="0">SUM(D7-F7)</f>
        <v>-4170</v>
      </c>
      <c r="I7" s="9">
        <f>10112+2592</f>
        <v>12704</v>
      </c>
      <c r="J7" s="9">
        <f>7759+3829</f>
        <v>11588</v>
      </c>
      <c r="K7" s="9">
        <f t="shared" ref="K7:K14" si="1">SUM(I7-J7)</f>
        <v>1116</v>
      </c>
      <c r="L7" s="9">
        <v>-3054</v>
      </c>
      <c r="M7" s="8" t="s">
        <v>17</v>
      </c>
    </row>
    <row r="8" spans="1:13" ht="17.100000000000001" customHeight="1" x14ac:dyDescent="0.2">
      <c r="A8" s="6">
        <v>2017</v>
      </c>
      <c r="B8" s="7"/>
      <c r="C8" s="8">
        <v>580097</v>
      </c>
      <c r="D8" s="9">
        <v>3668</v>
      </c>
      <c r="E8" s="10">
        <f>3668/581760*1000</f>
        <v>6.3050055005500552</v>
      </c>
      <c r="F8" s="9">
        <v>8342</v>
      </c>
      <c r="G8" s="10">
        <f>8342/581760*1000</f>
        <v>14.339246424642463</v>
      </c>
      <c r="H8" s="9">
        <f t="shared" si="0"/>
        <v>-4674</v>
      </c>
      <c r="I8" s="9">
        <f>10056+2379</f>
        <v>12435</v>
      </c>
      <c r="J8" s="9">
        <f>7406+3859</f>
        <v>11265</v>
      </c>
      <c r="K8" s="9">
        <f t="shared" si="1"/>
        <v>1170</v>
      </c>
      <c r="L8" s="9">
        <v>-3504</v>
      </c>
      <c r="M8" s="8" t="s">
        <v>17</v>
      </c>
    </row>
    <row r="9" spans="1:13" ht="17.100000000000001" customHeight="1" x14ac:dyDescent="0.2">
      <c r="A9" s="6">
        <v>2018</v>
      </c>
      <c r="B9" s="11" t="s">
        <v>1</v>
      </c>
      <c r="C9" s="8">
        <v>569184</v>
      </c>
      <c r="D9" s="9">
        <v>3432</v>
      </c>
      <c r="E9" s="10">
        <f>3432/578704*1000</f>
        <v>5.9304929635876027</v>
      </c>
      <c r="F9" s="9">
        <v>8207</v>
      </c>
      <c r="G9" s="10">
        <f>8207/578704*1000</f>
        <v>14.181688738975366</v>
      </c>
      <c r="H9" s="9">
        <f t="shared" si="0"/>
        <v>-4775</v>
      </c>
      <c r="I9" s="9">
        <f>10479+2533</f>
        <v>13012</v>
      </c>
      <c r="J9" s="9">
        <f>7473+2861</f>
        <v>10334</v>
      </c>
      <c r="K9" s="9">
        <f t="shared" si="1"/>
        <v>2678</v>
      </c>
      <c r="L9" s="9">
        <v>-2097</v>
      </c>
      <c r="M9" s="9">
        <v>-8059</v>
      </c>
    </row>
    <row r="10" spans="1:13" ht="17.100000000000001" customHeight="1" x14ac:dyDescent="0.2">
      <c r="A10" s="6">
        <v>2019</v>
      </c>
      <c r="B10" s="11"/>
      <c r="C10" s="8">
        <v>565752</v>
      </c>
      <c r="D10" s="9">
        <v>3366</v>
      </c>
      <c r="E10" s="10">
        <f>3366/567468*1000</f>
        <v>5.931612002791347</v>
      </c>
      <c r="F10" s="9">
        <v>7996</v>
      </c>
      <c r="G10" s="10">
        <f>7996/567468*1000</f>
        <v>14.090662380962451</v>
      </c>
      <c r="H10" s="9">
        <f t="shared" si="0"/>
        <v>-4630</v>
      </c>
      <c r="I10" s="9">
        <v>12293</v>
      </c>
      <c r="J10" s="9">
        <v>11025</v>
      </c>
      <c r="K10" s="9">
        <f t="shared" si="1"/>
        <v>1268</v>
      </c>
      <c r="L10" s="9">
        <v>-3362</v>
      </c>
      <c r="M10" s="9">
        <v>-70</v>
      </c>
    </row>
    <row r="11" spans="1:13" ht="17.100000000000001" customHeight="1" x14ac:dyDescent="0.2">
      <c r="A11" s="6">
        <v>2020</v>
      </c>
      <c r="B11" s="11"/>
      <c r="C11" s="8">
        <v>566410</v>
      </c>
      <c r="D11" s="9">
        <v>3315</v>
      </c>
      <c r="E11" s="10">
        <f>3315/566081*1000</f>
        <v>5.8560524023947105</v>
      </c>
      <c r="F11" s="9">
        <v>10021</v>
      </c>
      <c r="G11" s="10">
        <f>10021/566081*1000</f>
        <v>17.702413612186241</v>
      </c>
      <c r="H11" s="9">
        <f t="shared" si="0"/>
        <v>-6706</v>
      </c>
      <c r="I11" s="9">
        <v>9465</v>
      </c>
      <c r="J11" s="9">
        <v>8788</v>
      </c>
      <c r="K11" s="9">
        <f t="shared" si="1"/>
        <v>677</v>
      </c>
      <c r="L11" s="9">
        <f>+(+H11+K11)</f>
        <v>-6029</v>
      </c>
      <c r="M11" s="9">
        <v>6687</v>
      </c>
    </row>
    <row r="12" spans="1:13" ht="17.100000000000001" customHeight="1" x14ac:dyDescent="0.2">
      <c r="A12" s="6">
        <v>2021</v>
      </c>
      <c r="B12" s="20"/>
      <c r="C12" s="8">
        <v>561203</v>
      </c>
      <c r="D12" s="9">
        <v>3307</v>
      </c>
      <c r="E12" s="10">
        <f>3307/563807*1000</f>
        <v>5.8654823370408664</v>
      </c>
      <c r="F12" s="9">
        <v>8264</v>
      </c>
      <c r="G12" s="10">
        <f>8264/563807*1000</f>
        <v>14.657498044543612</v>
      </c>
      <c r="H12" s="9">
        <f t="shared" si="0"/>
        <v>-4957</v>
      </c>
      <c r="I12" s="9">
        <f>7349+3780+1106</f>
        <v>12235</v>
      </c>
      <c r="J12" s="9">
        <f>6936+1129+3117</f>
        <v>11182</v>
      </c>
      <c r="K12" s="9">
        <f t="shared" si="1"/>
        <v>1053</v>
      </c>
      <c r="L12" s="9">
        <f>+(+H12+K12)</f>
        <v>-3904</v>
      </c>
      <c r="M12" s="8">
        <v>-1303</v>
      </c>
    </row>
    <row r="13" spans="1:13" ht="17.100000000000001" customHeight="1" x14ac:dyDescent="0.2">
      <c r="A13" s="6">
        <v>2022</v>
      </c>
      <c r="B13" s="20"/>
      <c r="C13" s="8">
        <f>+C12+D13-F13+I13-J13-603</f>
        <v>561191</v>
      </c>
      <c r="D13" s="9">
        <v>3314</v>
      </c>
      <c r="E13" s="10">
        <f>3314/561197*1000</f>
        <v>5.9052347036780315</v>
      </c>
      <c r="F13" s="9">
        <v>8886</v>
      </c>
      <c r="G13" s="10">
        <f>8886/561197*1000</f>
        <v>15.83401194233041</v>
      </c>
      <c r="H13" s="9">
        <f t="shared" si="0"/>
        <v>-5572</v>
      </c>
      <c r="I13" s="9">
        <f>7582+6419</f>
        <v>14001</v>
      </c>
      <c r="J13" s="9">
        <f>6806+1032</f>
        <v>7838</v>
      </c>
      <c r="K13" s="9">
        <f t="shared" si="1"/>
        <v>6163</v>
      </c>
      <c r="L13" s="9">
        <f>+(+H13+K13)</f>
        <v>591</v>
      </c>
      <c r="M13" s="8">
        <v>-603</v>
      </c>
    </row>
    <row r="14" spans="1:13" ht="17.100000000000001" customHeight="1" x14ac:dyDescent="0.2">
      <c r="A14" s="6">
        <v>2023</v>
      </c>
      <c r="B14" s="20"/>
      <c r="C14" s="8">
        <v>562422</v>
      </c>
      <c r="D14" s="9">
        <v>3289</v>
      </c>
      <c r="E14" s="10">
        <f>3289/561807*1000</f>
        <v>5.8543236378329206</v>
      </c>
      <c r="F14" s="9">
        <v>8001</v>
      </c>
      <c r="G14" s="10">
        <f>8001/561807*1000</f>
        <v>14.241545584159686</v>
      </c>
      <c r="H14" s="9">
        <f t="shared" si="0"/>
        <v>-4712</v>
      </c>
      <c r="I14" s="9">
        <v>13182</v>
      </c>
      <c r="J14" s="9">
        <v>8095</v>
      </c>
      <c r="K14" s="9">
        <f t="shared" si="1"/>
        <v>5087</v>
      </c>
      <c r="L14" s="9">
        <f>+(+H14+K14)</f>
        <v>375</v>
      </c>
      <c r="M14" s="8">
        <v>856</v>
      </c>
    </row>
    <row r="15" spans="1:13" ht="9.9499999999999993" customHeight="1" thickBot="1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 ht="5.0999999999999996" customHeight="1" x14ac:dyDescent="0.2"/>
    <row r="17" spans="1:13" s="12" customFormat="1" ht="15.95" customHeight="1" x14ac:dyDescent="0.2">
      <c r="A17" s="29" t="s">
        <v>21</v>
      </c>
      <c r="B17" s="30"/>
      <c r="C17" s="30"/>
      <c r="D17" s="30"/>
      <c r="E17" s="30"/>
      <c r="F17" s="30"/>
      <c r="G17" s="30"/>
      <c r="H17" s="30"/>
      <c r="I17" s="30"/>
      <c r="J17" s="30"/>
    </row>
    <row r="18" spans="1:13" s="12" customFormat="1" ht="15.95" customHeight="1" x14ac:dyDescent="0.2">
      <c r="A18" s="13" t="s">
        <v>13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 s="12" customFormat="1" ht="15.95" customHeight="1" x14ac:dyDescent="0.2">
      <c r="A19" s="32" t="s">
        <v>14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 s="12" customFormat="1" ht="15.95" customHeight="1" x14ac:dyDescent="0.2">
      <c r="A20" s="32" t="s">
        <v>15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 s="12" customFormat="1" ht="15.95" customHeight="1" x14ac:dyDescent="0.2">
      <c r="A21" s="4" t="s">
        <v>19</v>
      </c>
    </row>
    <row r="22" spans="1:13" s="12" customFormat="1" ht="15.95" customHeight="1" x14ac:dyDescent="0.2">
      <c r="A22" s="18" t="s">
        <v>18</v>
      </c>
    </row>
    <row r="23" spans="1:13" s="12" customFormat="1" ht="15.95" customHeight="1" x14ac:dyDescent="0.2">
      <c r="A23" s="4" t="s">
        <v>22</v>
      </c>
    </row>
    <row r="24" spans="1:13" s="12" customFormat="1" ht="15.95" customHeight="1" x14ac:dyDescent="0.2">
      <c r="A24" s="4" t="s">
        <v>9</v>
      </c>
      <c r="D24" s="17"/>
      <c r="H24" s="17"/>
    </row>
    <row r="25" spans="1:13" s="12" customFormat="1" ht="15.95" customHeight="1" x14ac:dyDescent="0.2">
      <c r="C25" s="8"/>
      <c r="D25" s="9"/>
      <c r="E25" s="10"/>
      <c r="F25" s="9"/>
      <c r="G25" s="10"/>
      <c r="H25" s="9"/>
      <c r="I25" s="9"/>
      <c r="J25" s="9"/>
      <c r="K25" s="9"/>
      <c r="L25" s="9"/>
      <c r="M25" s="8"/>
    </row>
    <row r="26" spans="1:13" ht="15.95" customHeight="1" x14ac:dyDescent="0.2">
      <c r="C26" s="16"/>
      <c r="D26" s="21"/>
      <c r="E26" s="19"/>
      <c r="F26" s="16"/>
      <c r="J26" s="16"/>
    </row>
    <row r="27" spans="1:13" ht="15.95" customHeight="1" x14ac:dyDescent="0.2">
      <c r="C27" s="16"/>
      <c r="E27" s="16"/>
      <c r="F27" s="16"/>
    </row>
    <row r="28" spans="1:13" ht="15.95" customHeight="1" x14ac:dyDescent="0.2">
      <c r="E28" s="16"/>
    </row>
    <row r="29" spans="1:13" ht="15.95" customHeight="1" x14ac:dyDescent="0.2"/>
    <row r="30" spans="1:13" x14ac:dyDescent="0.2">
      <c r="A30" s="5"/>
    </row>
    <row r="32" spans="1:13" x14ac:dyDescent="0.2">
      <c r="A32" s="4"/>
    </row>
  </sheetData>
  <mergeCells count="7">
    <mergeCell ref="A20:M20"/>
    <mergeCell ref="A4:A5"/>
    <mergeCell ref="M4:M5"/>
    <mergeCell ref="B4:C5"/>
    <mergeCell ref="A19:M19"/>
    <mergeCell ref="I4:K4"/>
    <mergeCell ref="L4:L5"/>
  </mergeCells>
  <printOptions horizontalCentered="1"/>
  <pageMargins left="0.19685039370078741" right="0.19685039370078741" top="0.78740157480314965" bottom="0.19685039370078741" header="0" footer="0"/>
  <pageSetup paperSize="9" scale="56" orientation="portrait" r:id="rId1"/>
  <headerFooter alignWithMargins="0"/>
  <ignoredErrors>
    <ignoredError sqref="B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2</vt:lpstr>
      <vt:lpstr>'Tav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Popolazione residente</dc:description>
  <cp:lastModifiedBy>Elena Martinasco</cp:lastModifiedBy>
  <cp:lastPrinted>2024-06-20T12:57:54Z</cp:lastPrinted>
  <dcterms:created xsi:type="dcterms:W3CDTF">2024-06-04T08:30:49Z</dcterms:created>
  <dcterms:modified xsi:type="dcterms:W3CDTF">2025-09-08T14:05:22Z</dcterms:modified>
</cp:coreProperties>
</file>